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8085"/>
  </bookViews>
  <sheets>
    <sheet name="Лист1" sheetId="1" r:id="rId1"/>
  </sheets>
  <definedNames>
    <definedName name="_xlnm.Print_Titles" localSheetId="0">Лист1!$6:$9</definedName>
  </definedNames>
  <calcPr calcId="145621" iterate="1"/>
</workbook>
</file>

<file path=xl/calcChain.xml><?xml version="1.0" encoding="utf-8"?>
<calcChain xmlns="http://schemas.openxmlformats.org/spreadsheetml/2006/main">
  <c r="I29" i="1" l="1"/>
  <c r="E35" i="1" l="1"/>
  <c r="F35" i="1"/>
  <c r="G35" i="1"/>
  <c r="H35" i="1"/>
  <c r="D35" i="1"/>
  <c r="J42" i="1"/>
  <c r="J21" i="1"/>
  <c r="I18" i="1"/>
  <c r="I19" i="1"/>
  <c r="I20" i="1"/>
  <c r="I21" i="1"/>
  <c r="L42" i="1" l="1"/>
  <c r="E34" i="1"/>
  <c r="D34" i="1"/>
  <c r="F34" i="1"/>
  <c r="G34" i="1"/>
  <c r="H34" i="1"/>
  <c r="E27" i="1"/>
  <c r="D27" i="1"/>
  <c r="E22" i="1"/>
  <c r="D22" i="1"/>
  <c r="E17" i="1"/>
  <c r="D17" i="1"/>
  <c r="H15" i="1"/>
  <c r="G15" i="1"/>
  <c r="F15" i="1"/>
  <c r="E15" i="1"/>
  <c r="D15" i="1"/>
  <c r="H13" i="1"/>
  <c r="G13" i="1"/>
  <c r="F13" i="1"/>
  <c r="E13" i="1"/>
  <c r="D13" i="1"/>
  <c r="E12" i="1" l="1"/>
  <c r="E11" i="1" s="1"/>
  <c r="E10" i="1" s="1"/>
  <c r="D12" i="1"/>
  <c r="D11" i="1" s="1"/>
  <c r="D10" i="1" s="1"/>
  <c r="G17" i="1"/>
  <c r="H17" i="1"/>
  <c r="F17" i="1"/>
  <c r="G22" i="1"/>
  <c r="H22" i="1"/>
  <c r="F22" i="1"/>
  <c r="G27" i="1"/>
  <c r="H27" i="1"/>
  <c r="F27" i="1"/>
  <c r="H12" i="1" l="1"/>
  <c r="H11" i="1" s="1"/>
  <c r="H10" i="1" s="1"/>
  <c r="F12" i="1"/>
  <c r="F11" i="1" s="1"/>
  <c r="F10" i="1" s="1"/>
  <c r="J10" i="1" s="1"/>
  <c r="G12" i="1"/>
  <c r="G11" i="1" s="1"/>
  <c r="G10" i="1" s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K42" i="1"/>
  <c r="K43" i="1"/>
  <c r="L43" i="1"/>
  <c r="I13" i="1"/>
  <c r="I14" i="1"/>
  <c r="I15" i="1"/>
  <c r="I16" i="1"/>
  <c r="I17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K12" i="1" l="1"/>
  <c r="L12" i="1"/>
  <c r="J12" i="1"/>
  <c r="I12" i="1"/>
  <c r="I11" i="1"/>
  <c r="K11" i="1"/>
  <c r="L10" i="1"/>
  <c r="I10" i="1"/>
  <c r="J11" i="1"/>
  <c r="K10" i="1"/>
  <c r="L11" i="1"/>
</calcChain>
</file>

<file path=xl/sharedStrings.xml><?xml version="1.0" encoding="utf-8"?>
<sst xmlns="http://schemas.openxmlformats.org/spreadsheetml/2006/main" count="118" uniqueCount="115">
  <si>
    <t>Код доходов (группа, подгруппа, статья)</t>
  </si>
  <si>
    <t>Сравнение</t>
  </si>
  <si>
    <t>ожидаемое исполнение, тыс. рублей</t>
  </si>
  <si>
    <t>отклонение, тыс. рублей</t>
  </si>
  <si>
    <t>отношение, %</t>
  </si>
  <si>
    <t>ДОХОДЫ</t>
  </si>
  <si>
    <t>1 00 00</t>
  </si>
  <si>
    <t>НАЛОГОВЫЕ И НЕНАЛОГОВЫЕ ДОХОДЫ</t>
  </si>
  <si>
    <t>НАЛОГОВЫЕ ДОХОДЫ</t>
  </si>
  <si>
    <t>1.</t>
  </si>
  <si>
    <t>1 01 00</t>
  </si>
  <si>
    <t>Налоги на прибыль, доходы</t>
  </si>
  <si>
    <t>1.1.</t>
  </si>
  <si>
    <t>1 01 02</t>
  </si>
  <si>
    <t>Налог на доходы физических лиц</t>
  </si>
  <si>
    <t>2.</t>
  </si>
  <si>
    <t>1 03 00</t>
  </si>
  <si>
    <t>Налоги на товары (работы, услуги), реализуемые на территории Российской Федерации</t>
  </si>
  <si>
    <t>2.1.</t>
  </si>
  <si>
    <t>1 03 02</t>
  </si>
  <si>
    <t>Акцизы по подакцизным товарам (продукции), производимым на территории Российской Федерации</t>
  </si>
  <si>
    <t>3.</t>
  </si>
  <si>
    <t>1 05 00</t>
  </si>
  <si>
    <t>Налоги на совокупный доход</t>
  </si>
  <si>
    <t>3.1.</t>
  </si>
  <si>
    <t>1 05 01</t>
  </si>
  <si>
    <t>Налог, взимаемый в связи с применением упрощенной системы налогообложения</t>
  </si>
  <si>
    <t>3.2.</t>
  </si>
  <si>
    <t>1 05 02</t>
  </si>
  <si>
    <t>Единый налог на вмененный доход для отдельных видов деятельности</t>
  </si>
  <si>
    <t>3.3.</t>
  </si>
  <si>
    <t>1 05 03</t>
  </si>
  <si>
    <t>Единый сельскохозяйственный налог</t>
  </si>
  <si>
    <t>3.4.</t>
  </si>
  <si>
    <t>1 05 04</t>
  </si>
  <si>
    <t>Налог, взимаемый в связи с применением патентной системы налогообложения</t>
  </si>
  <si>
    <t>4.</t>
  </si>
  <si>
    <t>1 06 00</t>
  </si>
  <si>
    <t>Налоги на имущество</t>
  </si>
  <si>
    <t>4.1.</t>
  </si>
  <si>
    <t>1 06 01</t>
  </si>
  <si>
    <t>Налог на имущество физических лиц</t>
  </si>
  <si>
    <t>4.2.</t>
  </si>
  <si>
    <t>1 06 04</t>
  </si>
  <si>
    <t>Транспортный налог</t>
  </si>
  <si>
    <t>4.3.</t>
  </si>
  <si>
    <t>1 06 06</t>
  </si>
  <si>
    <t xml:space="preserve">Земельный налог </t>
  </si>
  <si>
    <t>5.</t>
  </si>
  <si>
    <t>1 08 00</t>
  </si>
  <si>
    <t>Государственная пошлина</t>
  </si>
  <si>
    <t>НЕНАЛОГОВЫЕ ДОХОДЫ</t>
  </si>
  <si>
    <t>6.</t>
  </si>
  <si>
    <t>1 11 00</t>
  </si>
  <si>
    <t>Доходы от использования имущества, находящегося в государственной и муниципальной собственности</t>
  </si>
  <si>
    <t>7.</t>
  </si>
  <si>
    <t>1 12 00</t>
  </si>
  <si>
    <t>Платежи при пользовании природными ресурсами</t>
  </si>
  <si>
    <t>8.</t>
  </si>
  <si>
    <t>1 13 00</t>
  </si>
  <si>
    <t>Доходы от оказания платных услуг и компенсации затрат государства</t>
  </si>
  <si>
    <t>9.</t>
  </si>
  <si>
    <t>1 14 00</t>
  </si>
  <si>
    <t>Доходы от продажи материальных и нематериальных активов</t>
  </si>
  <si>
    <t>10.</t>
  </si>
  <si>
    <t>1 16 00</t>
  </si>
  <si>
    <t>Штрафы, санкции, возмещение ущерба</t>
  </si>
  <si>
    <t>11.</t>
  </si>
  <si>
    <t>1 17 00</t>
  </si>
  <si>
    <t>Прочие неналоговые доходы</t>
  </si>
  <si>
    <t>2 00 00</t>
  </si>
  <si>
    <t xml:space="preserve"> БЕЗВОЗМЕЗДНЫЕ ПОСТУПЛЕНИЯ</t>
  </si>
  <si>
    <t>12.</t>
  </si>
  <si>
    <t>2 02 00</t>
  </si>
  <si>
    <t>Безвозмездные поступления от других бюджетов бюджетной системы Российской Федерации</t>
  </si>
  <si>
    <t>12.1.</t>
  </si>
  <si>
    <t>2 02 15</t>
  </si>
  <si>
    <t>Дотации бюджетам на поддержку мер по обеспечению сбалансированности бюджетов</t>
  </si>
  <si>
    <t>12.3.</t>
  </si>
  <si>
    <t>2 02 19</t>
  </si>
  <si>
    <t>Прочие дотации бюджетам городских округов</t>
  </si>
  <si>
    <t>12.4.</t>
  </si>
  <si>
    <t>2 02 20</t>
  </si>
  <si>
    <t>Субсидии бюджетам бюджетной системы Российской Федерации (межбюджетные субсидии)</t>
  </si>
  <si>
    <t>12.5.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</si>
  <si>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</si>
  <si>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</si>
  <si>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</si>
  <si>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</si>
  <si>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13.</t>
  </si>
  <si>
    <t>2 03 00</t>
  </si>
  <si>
    <t>Безвозмездные поступления от государственных (муниципальных) организаций</t>
  </si>
  <si>
    <t>14.</t>
  </si>
  <si>
    <t>2 04 00</t>
  </si>
  <si>
    <t>Безвозмездные поступления от негосударственных организаций</t>
  </si>
  <si>
    <t>15.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</si>
  <si>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</si>
  <si>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</si>
  <si>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п/п</t>
  </si>
  <si>
    <t>проект,  
тыс. рублей</t>
  </si>
  <si>
    <t>отчёт, 
тыс. рублей</t>
  </si>
  <si>
    <t>проект, 
тыс. рублей</t>
  </si>
  <si>
    <t>12.2.</t>
  </si>
  <si>
    <t>2026 год</t>
  </si>
  <si>
    <t>Вид дохода</t>
  </si>
  <si>
    <t>Приложение 9 к пояснительной записке</t>
  </si>
  <si>
    <t>2024 год</t>
  </si>
  <si>
    <t xml:space="preserve">2025 год </t>
  </si>
  <si>
    <t>2027 год</t>
  </si>
  <si>
    <t xml:space="preserve"> 2028 год</t>
  </si>
  <si>
    <t>проекта 2026 года с отчетом за 2024 год</t>
  </si>
  <si>
    <t>Сравнение проекта 2026 года с ожидаемым исполнением 
за 2025 год</t>
  </si>
  <si>
    <t>Сведения о доходах  бюджета города Югорска по видам доходов на 2026 год и на плановый период 2027 и 2028 годов</t>
  </si>
  <si>
    <t>в сравнении с ожидаемым исполнением за 2025 год и отчетом за 2024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</si>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</sst>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sz val="10"/>
      <name val="PT Astra Serif"/>
      <family val="2"/>
      <charset val="204"/>
    </font>
    <font>
      <b/>
      <sz val="10"/>
      <name val="PT Astra Serif"/>
      <family val="2"/>
      <charset val="204"/>
    </font>
    <font>
      <b/>
      <sz val="12"/>
      <name val="PT Astra Serif"/>
      <family val="2"/>
      <charset val="204"/>
    </font>
    <font>
      <sz val="12"/>
      <color rgb="FF0070C0"/>
      <name val="PT Astra Serif"/>
      <family val="2"/>
      <charset val="204"/>
    </font>
    <font>
      <b/>
      <sz val="13"/>
      <color rgb="FF0070C0"/>
      <name val="PT Astra Serif"/>
      <family val="2"/>
      <charset val="204"/>
    </font>
    <font>
      <b/>
      <sz val="13"/>
      <name val="PT Astra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3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H35" sqref="H35"/>
    </sheetView>
  </sheetViews>
  <sheetFormatPr defaultColWidth="9" defaultRowHeight="15.75" x14ac:dyDescent="0.25"/>
  <cols>
    <col min="1" max="1" width="3.875" style="21" customWidth="1"/>
    <col min="2" max="2" width="9" style="1"/>
    <col min="3" max="3" width="24.625" style="1" customWidth="1"/>
    <col min="4" max="4" width="9.875" style="19" bestFit="1" customWidth="1"/>
    <col min="5" max="5" width="12.5" style="1" customWidth="1"/>
    <col min="6" max="6" width="10.25" style="1" customWidth="1"/>
    <col min="7" max="7" width="11.125" style="1" customWidth="1"/>
    <col min="8" max="8" width="10.25" style="1" customWidth="1"/>
    <col min="9" max="9" width="9.625" style="1" customWidth="1"/>
    <col min="10" max="10" width="9.5" style="1" customWidth="1"/>
    <col min="11" max="11" width="9.875" style="1" customWidth="1"/>
    <col min="12" max="12" width="9.75" style="1" customWidth="1"/>
    <col min="13" max="16384" width="9" style="1"/>
  </cols>
  <sheetData>
    <row r="1" spans="1:12" ht="16.5" x14ac:dyDescent="0.25">
      <c r="H1" s="32" t="s">
        <v>105</v>
      </c>
      <c r="I1" s="32"/>
      <c r="J1" s="32"/>
      <c r="K1" s="32"/>
      <c r="L1" s="32"/>
    </row>
    <row r="2" spans="1:12" ht="16.5" x14ac:dyDescent="0.25">
      <c r="H2" s="16"/>
      <c r="I2" s="16"/>
      <c r="J2" s="16"/>
      <c r="K2" s="16"/>
      <c r="L2" s="16"/>
    </row>
    <row r="3" spans="1:12" s="19" customFormat="1" ht="16.5" x14ac:dyDescent="0.25">
      <c r="A3" s="30" t="s">
        <v>112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s="19" customFormat="1" ht="16.5" x14ac:dyDescent="0.25">
      <c r="A4" s="31" t="s">
        <v>113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19" customFormat="1" ht="16.5" x14ac:dyDescent="0.25">
      <c r="A5" s="22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19" customFormat="1" ht="38.25" customHeight="1" x14ac:dyDescent="0.25">
      <c r="A6" s="27" t="s">
        <v>98</v>
      </c>
      <c r="B6" s="35" t="s">
        <v>0</v>
      </c>
      <c r="C6" s="35" t="s">
        <v>104</v>
      </c>
      <c r="D6" s="33" t="s">
        <v>106</v>
      </c>
      <c r="E6" s="34" t="s">
        <v>107</v>
      </c>
      <c r="F6" s="33" t="s">
        <v>103</v>
      </c>
      <c r="G6" s="33" t="s">
        <v>108</v>
      </c>
      <c r="H6" s="33" t="s">
        <v>109</v>
      </c>
      <c r="I6" s="34" t="s">
        <v>1</v>
      </c>
      <c r="J6" s="34"/>
      <c r="K6" s="34" t="s">
        <v>111</v>
      </c>
      <c r="L6" s="34"/>
    </row>
    <row r="7" spans="1:12" s="19" customFormat="1" ht="25.5" customHeight="1" x14ac:dyDescent="0.25">
      <c r="A7" s="28"/>
      <c r="B7" s="35"/>
      <c r="C7" s="35"/>
      <c r="D7" s="33"/>
      <c r="E7" s="34"/>
      <c r="F7" s="33"/>
      <c r="G7" s="33"/>
      <c r="H7" s="33"/>
      <c r="I7" s="34" t="s">
        <v>110</v>
      </c>
      <c r="J7" s="34"/>
      <c r="K7" s="34"/>
      <c r="L7" s="34"/>
    </row>
    <row r="8" spans="1:12" s="19" customFormat="1" ht="39" customHeight="1" x14ac:dyDescent="0.25">
      <c r="A8" s="29"/>
      <c r="B8" s="35"/>
      <c r="C8" s="35"/>
      <c r="D8" s="17" t="s">
        <v>100</v>
      </c>
      <c r="E8" s="18" t="s">
        <v>2</v>
      </c>
      <c r="F8" s="17" t="s">
        <v>101</v>
      </c>
      <c r="G8" s="17" t="s">
        <v>101</v>
      </c>
      <c r="H8" s="17" t="s">
        <v>99</v>
      </c>
      <c r="I8" s="18" t="s">
        <v>3</v>
      </c>
      <c r="J8" s="18" t="s">
        <v>4</v>
      </c>
      <c r="K8" s="18" t="s">
        <v>3</v>
      </c>
      <c r="L8" s="18" t="s">
        <v>4</v>
      </c>
    </row>
    <row r="9" spans="1:12" x14ac:dyDescent="0.25">
      <c r="A9" s="2">
        <v>1</v>
      </c>
      <c r="B9" s="17">
        <v>2</v>
      </c>
      <c r="C9" s="17">
        <v>3</v>
      </c>
      <c r="D9" s="17">
        <v>4</v>
      </c>
      <c r="E9" s="18">
        <v>5</v>
      </c>
      <c r="F9" s="17">
        <v>6</v>
      </c>
      <c r="G9" s="17">
        <v>7</v>
      </c>
      <c r="H9" s="17">
        <v>8</v>
      </c>
      <c r="I9" s="2">
        <v>9</v>
      </c>
      <c r="J9" s="2">
        <v>10</v>
      </c>
      <c r="K9" s="2">
        <v>11</v>
      </c>
      <c r="L9" s="2">
        <v>12</v>
      </c>
    </row>
    <row r="10" spans="1:12" x14ac:dyDescent="0.25">
      <c r="A10" s="24"/>
      <c r="B10" s="3"/>
      <c r="C10" s="4" t="s">
        <v>5</v>
      </c>
      <c r="D10" s="5">
        <f t="shared" ref="D10:E10" si="0">SUM(D11+D34)</f>
        <v>5905075.5</v>
      </c>
      <c r="E10" s="5">
        <f t="shared" si="0"/>
        <v>7924397.0999999996</v>
      </c>
      <c r="F10" s="5">
        <f>SUM(F11+F34)</f>
        <v>5854186.2000000002</v>
      </c>
      <c r="G10" s="5">
        <f t="shared" ref="G10:H10" si="1">SUM(G11+G34)</f>
        <v>5245361.1999999993</v>
      </c>
      <c r="H10" s="5">
        <f t="shared" si="1"/>
        <v>5700514.7999999998</v>
      </c>
      <c r="I10" s="6">
        <f>SUM(F10-D10)</f>
        <v>-50889.299999999814</v>
      </c>
      <c r="J10" s="6">
        <f>SUM(F10/D10)*100</f>
        <v>99.138210849293969</v>
      </c>
      <c r="K10" s="6">
        <f>SUM(F10-E10)</f>
        <v>-2070210.8999999994</v>
      </c>
      <c r="L10" s="6">
        <f>SUM(F10/E10)*100</f>
        <v>73.875477542638549</v>
      </c>
    </row>
    <row r="11" spans="1:12" ht="25.5" x14ac:dyDescent="0.25">
      <c r="A11" s="23"/>
      <c r="B11" s="7" t="s">
        <v>6</v>
      </c>
      <c r="C11" s="4" t="s">
        <v>7</v>
      </c>
      <c r="D11" s="6">
        <f t="shared" ref="D11:E11" si="2">SUM(D12+D27)</f>
        <v>2230995.9000000004</v>
      </c>
      <c r="E11" s="6">
        <f t="shared" si="2"/>
        <v>2435340.7000000002</v>
      </c>
      <c r="F11" s="6">
        <f>SUM(F12+F27)</f>
        <v>2502714.7000000002</v>
      </c>
      <c r="G11" s="6">
        <f t="shared" ref="G11:H11" si="3">SUM(G12+G27)</f>
        <v>2500979.6999999997</v>
      </c>
      <c r="H11" s="6">
        <f t="shared" si="3"/>
        <v>2626170.4</v>
      </c>
      <c r="I11" s="6">
        <f t="shared" ref="I11:I43" si="4">SUM(F11-D11)</f>
        <v>271718.79999999981</v>
      </c>
      <c r="J11" s="6">
        <f t="shared" ref="J11:J43" si="5">SUM(F11/D11)*100</f>
        <v>112.17926039218628</v>
      </c>
      <c r="K11" s="6">
        <f t="shared" ref="K11:K43" si="6">SUM(F11-E11)</f>
        <v>67374</v>
      </c>
      <c r="L11" s="6">
        <f t="shared" ref="L11:L43" si="7">SUM(F11/E11)*100</f>
        <v>102.76651229949059</v>
      </c>
    </row>
    <row r="12" spans="1:12" s="11" customFormat="1" x14ac:dyDescent="0.25">
      <c r="A12" s="25"/>
      <c r="B12" s="8"/>
      <c r="C12" s="9" t="s">
        <v>8</v>
      </c>
      <c r="D12" s="10">
        <f t="shared" ref="D12:E12" si="8">SUM(D13+D15+D17+D22+D26)</f>
        <v>2035027.7000000002</v>
      </c>
      <c r="E12" s="10">
        <f t="shared" si="8"/>
        <v>2196465.9000000004</v>
      </c>
      <c r="F12" s="10">
        <f>SUM(F13+F15+F17+F22+F26)</f>
        <v>2315427.2000000002</v>
      </c>
      <c r="G12" s="10">
        <f t="shared" ref="G12:H12" si="9">SUM(G13+G15+G17+G22+G26)</f>
        <v>2318843.9</v>
      </c>
      <c r="H12" s="10">
        <f t="shared" si="9"/>
        <v>2453124.6</v>
      </c>
      <c r="I12" s="6">
        <f t="shared" si="4"/>
        <v>280399.5</v>
      </c>
      <c r="J12" s="6">
        <f t="shared" si="5"/>
        <v>113.77865765660093</v>
      </c>
      <c r="K12" s="6">
        <f t="shared" si="6"/>
        <v>118961.29999999981</v>
      </c>
      <c r="L12" s="6">
        <f t="shared" si="7"/>
        <v>105.41603218151485</v>
      </c>
    </row>
    <row r="13" spans="1:12" s="11" customFormat="1" x14ac:dyDescent="0.25">
      <c r="A13" s="24" t="s">
        <v>9</v>
      </c>
      <c r="B13" s="7" t="s">
        <v>10</v>
      </c>
      <c r="C13" s="9" t="s">
        <v>11</v>
      </c>
      <c r="D13" s="6">
        <f>SUM(D14)</f>
        <v>1695147.4</v>
      </c>
      <c r="E13" s="6">
        <f>SUM(E14)</f>
        <v>1771506.8</v>
      </c>
      <c r="F13" s="6">
        <f>SUM(F14)</f>
        <v>1874044.7</v>
      </c>
      <c r="G13" s="6">
        <f>SUM(G14)</f>
        <v>1849705</v>
      </c>
      <c r="H13" s="6">
        <f>SUM(H14)</f>
        <v>1970328.6</v>
      </c>
      <c r="I13" s="6">
        <f t="shared" si="4"/>
        <v>178897.30000000005</v>
      </c>
      <c r="J13" s="6">
        <f t="shared" si="5"/>
        <v>110.55349522997233</v>
      </c>
      <c r="K13" s="6">
        <f t="shared" si="6"/>
        <v>102537.89999999991</v>
      </c>
      <c r="L13" s="6">
        <f t="shared" si="7"/>
        <v>105.78817422546727</v>
      </c>
    </row>
    <row r="14" spans="1:12" ht="25.5" x14ac:dyDescent="0.25">
      <c r="A14" s="23" t="s">
        <v>12</v>
      </c>
      <c r="B14" s="2" t="s">
        <v>13</v>
      </c>
      <c r="C14" s="12" t="s">
        <v>14</v>
      </c>
      <c r="D14" s="13">
        <v>1695147.4</v>
      </c>
      <c r="E14" s="13">
        <v>1771506.8</v>
      </c>
      <c r="F14" s="13">
        <v>1874044.7</v>
      </c>
      <c r="G14" s="13">
        <v>1849705</v>
      </c>
      <c r="H14" s="13">
        <v>1970328.6</v>
      </c>
      <c r="I14" s="13">
        <f t="shared" si="4"/>
        <v>178897.30000000005</v>
      </c>
      <c r="J14" s="13">
        <f t="shared" si="5"/>
        <v>110.55349522997233</v>
      </c>
      <c r="K14" s="13">
        <f t="shared" si="6"/>
        <v>102537.89999999991</v>
      </c>
      <c r="L14" s="13">
        <f t="shared" si="7"/>
        <v>105.78817422546727</v>
      </c>
    </row>
    <row r="15" spans="1:12" s="11" customFormat="1" ht="51" x14ac:dyDescent="0.25">
      <c r="A15" s="24" t="s">
        <v>15</v>
      </c>
      <c r="B15" s="7" t="s">
        <v>16</v>
      </c>
      <c r="C15" s="9" t="s">
        <v>17</v>
      </c>
      <c r="D15" s="6">
        <f t="shared" ref="D15:H15" si="10">SUM(D16)</f>
        <v>41786.800000000003</v>
      </c>
      <c r="E15" s="6">
        <f t="shared" si="10"/>
        <v>47731.6</v>
      </c>
      <c r="F15" s="6">
        <f t="shared" si="10"/>
        <v>51328.1</v>
      </c>
      <c r="G15" s="6">
        <f t="shared" si="10"/>
        <v>70234.399999999994</v>
      </c>
      <c r="H15" s="6">
        <f t="shared" si="10"/>
        <v>74728.399999999994</v>
      </c>
      <c r="I15" s="6">
        <f t="shared" si="4"/>
        <v>9541.2999999999956</v>
      </c>
      <c r="J15" s="6">
        <f t="shared" si="5"/>
        <v>122.8332870667292</v>
      </c>
      <c r="K15" s="6">
        <f t="shared" si="6"/>
        <v>3596.5</v>
      </c>
      <c r="L15" s="6">
        <f t="shared" si="7"/>
        <v>107.53484065063815</v>
      </c>
    </row>
    <row r="16" spans="1:12" ht="51" x14ac:dyDescent="0.25">
      <c r="A16" s="23" t="s">
        <v>18</v>
      </c>
      <c r="B16" s="2" t="s">
        <v>19</v>
      </c>
      <c r="C16" s="12" t="s">
        <v>20</v>
      </c>
      <c r="D16" s="13">
        <v>41786.800000000003</v>
      </c>
      <c r="E16" s="13">
        <v>47731.6</v>
      </c>
      <c r="F16" s="13">
        <v>51328.1</v>
      </c>
      <c r="G16" s="13">
        <v>70234.399999999994</v>
      </c>
      <c r="H16" s="13">
        <v>74728.399999999994</v>
      </c>
      <c r="I16" s="13">
        <f t="shared" si="4"/>
        <v>9541.2999999999956</v>
      </c>
      <c r="J16" s="13">
        <f t="shared" si="5"/>
        <v>122.8332870667292</v>
      </c>
      <c r="K16" s="13">
        <f t="shared" si="6"/>
        <v>3596.5</v>
      </c>
      <c r="L16" s="13">
        <f t="shared" si="7"/>
        <v>107.53484065063815</v>
      </c>
    </row>
    <row r="17" spans="1:12" s="11" customFormat="1" x14ac:dyDescent="0.25">
      <c r="A17" s="24" t="s">
        <v>21</v>
      </c>
      <c r="B17" s="7" t="s">
        <v>22</v>
      </c>
      <c r="C17" s="4" t="s">
        <v>23</v>
      </c>
      <c r="D17" s="6">
        <f t="shared" ref="D17:E17" si="11">SUM(D18:D21)</f>
        <v>176003.90000000002</v>
      </c>
      <c r="E17" s="6">
        <f t="shared" si="11"/>
        <v>217830.8</v>
      </c>
      <c r="F17" s="6">
        <f>SUM(F18:F21)</f>
        <v>225378.4</v>
      </c>
      <c r="G17" s="6">
        <f t="shared" ref="G17:H17" si="12">SUM(G18:G21)</f>
        <v>229880.6</v>
      </c>
      <c r="H17" s="6">
        <f t="shared" si="12"/>
        <v>234580.6</v>
      </c>
      <c r="I17" s="6">
        <f t="shared" si="4"/>
        <v>49374.499999999971</v>
      </c>
      <c r="J17" s="6">
        <f t="shared" si="5"/>
        <v>128.05307155125539</v>
      </c>
      <c r="K17" s="6">
        <f t="shared" si="6"/>
        <v>7547.6000000000058</v>
      </c>
      <c r="L17" s="6">
        <f t="shared" si="7"/>
        <v>103.46489109896304</v>
      </c>
    </row>
    <row r="18" spans="1:12" ht="38.25" x14ac:dyDescent="0.25">
      <c r="A18" s="23" t="s">
        <v>24</v>
      </c>
      <c r="B18" s="2" t="s">
        <v>25</v>
      </c>
      <c r="C18" s="14" t="s">
        <v>26</v>
      </c>
      <c r="D18" s="13">
        <v>170767.1</v>
      </c>
      <c r="E18" s="13">
        <v>210000</v>
      </c>
      <c r="F18" s="13">
        <v>215497.8</v>
      </c>
      <c r="G18" s="13">
        <v>219400</v>
      </c>
      <c r="H18" s="13">
        <v>223600</v>
      </c>
      <c r="I18" s="13">
        <f t="shared" si="4"/>
        <v>44730.699999999983</v>
      </c>
      <c r="J18" s="13">
        <f t="shared" si="5"/>
        <v>126.19397998794848</v>
      </c>
      <c r="K18" s="13">
        <f t="shared" si="6"/>
        <v>5497.7999999999884</v>
      </c>
      <c r="L18" s="13">
        <f t="shared" si="7"/>
        <v>102.61799999999998</v>
      </c>
    </row>
    <row r="19" spans="1:12" ht="38.25" x14ac:dyDescent="0.25">
      <c r="A19" s="23" t="s">
        <v>27</v>
      </c>
      <c r="B19" s="2" t="s">
        <v>28</v>
      </c>
      <c r="C19" s="14" t="s">
        <v>29</v>
      </c>
      <c r="D19" s="13">
        <v>-1197</v>
      </c>
      <c r="E19" s="13">
        <v>8</v>
      </c>
      <c r="F19" s="13">
        <v>0</v>
      </c>
      <c r="G19" s="13">
        <v>0</v>
      </c>
      <c r="H19" s="13">
        <v>0</v>
      </c>
      <c r="I19" s="13">
        <f t="shared" si="4"/>
        <v>1197</v>
      </c>
      <c r="J19" s="13">
        <f t="shared" si="5"/>
        <v>0</v>
      </c>
      <c r="K19" s="13">
        <f t="shared" si="6"/>
        <v>-8</v>
      </c>
      <c r="L19" s="13">
        <f t="shared" si="7"/>
        <v>0</v>
      </c>
    </row>
    <row r="20" spans="1:12" ht="25.5" x14ac:dyDescent="0.25">
      <c r="A20" s="23" t="s">
        <v>30</v>
      </c>
      <c r="B20" s="2" t="s">
        <v>31</v>
      </c>
      <c r="C20" s="14" t="s">
        <v>32</v>
      </c>
      <c r="D20" s="13">
        <v>945.1</v>
      </c>
      <c r="E20" s="13">
        <v>1322.8</v>
      </c>
      <c r="F20" s="13">
        <v>980.6</v>
      </c>
      <c r="G20" s="13">
        <v>980.6</v>
      </c>
      <c r="H20" s="13">
        <v>980.6</v>
      </c>
      <c r="I20" s="13">
        <f t="shared" si="4"/>
        <v>35.5</v>
      </c>
      <c r="J20" s="13">
        <f t="shared" si="5"/>
        <v>103.75621627341023</v>
      </c>
      <c r="K20" s="13">
        <f t="shared" si="6"/>
        <v>-342.19999999999993</v>
      </c>
      <c r="L20" s="13">
        <f t="shared" si="7"/>
        <v>74.130631992742664</v>
      </c>
    </row>
    <row r="21" spans="1:12" ht="38.25" x14ac:dyDescent="0.25">
      <c r="A21" s="23" t="s">
        <v>33</v>
      </c>
      <c r="B21" s="2" t="s">
        <v>34</v>
      </c>
      <c r="C21" s="14" t="s">
        <v>35</v>
      </c>
      <c r="D21" s="13">
        <v>5488.7</v>
      </c>
      <c r="E21" s="13">
        <v>6500</v>
      </c>
      <c r="F21" s="13">
        <v>8900</v>
      </c>
      <c r="G21" s="13">
        <v>9500</v>
      </c>
      <c r="H21" s="13">
        <v>10000</v>
      </c>
      <c r="I21" s="13">
        <f t="shared" si="4"/>
        <v>3411.3</v>
      </c>
      <c r="J21" s="13">
        <f t="shared" si="5"/>
        <v>162.15132909432106</v>
      </c>
      <c r="K21" s="13">
        <f t="shared" si="6"/>
        <v>2400</v>
      </c>
      <c r="L21" s="13">
        <f t="shared" si="7"/>
        <v>136.92307692307693</v>
      </c>
    </row>
    <row r="22" spans="1:12" s="11" customFormat="1" x14ac:dyDescent="0.25">
      <c r="A22" s="24" t="s">
        <v>36</v>
      </c>
      <c r="B22" s="7" t="s">
        <v>37</v>
      </c>
      <c r="C22" s="9" t="s">
        <v>38</v>
      </c>
      <c r="D22" s="6">
        <f t="shared" ref="D22:E22" si="13">SUM(D23:D25)</f>
        <v>110448.3</v>
      </c>
      <c r="E22" s="6">
        <f t="shared" si="13"/>
        <v>134286.70000000001</v>
      </c>
      <c r="F22" s="6">
        <f>SUM(F23:F25)</f>
        <v>138665.9</v>
      </c>
      <c r="G22" s="6">
        <f t="shared" ref="G22:H22" si="14">SUM(G23:G25)</f>
        <v>143013.9</v>
      </c>
      <c r="H22" s="6">
        <f t="shared" si="14"/>
        <v>146977</v>
      </c>
      <c r="I22" s="6">
        <f t="shared" si="4"/>
        <v>28217.599999999991</v>
      </c>
      <c r="J22" s="6">
        <f t="shared" si="5"/>
        <v>125.54824293357163</v>
      </c>
      <c r="K22" s="6">
        <f t="shared" si="6"/>
        <v>4379.1999999999825</v>
      </c>
      <c r="L22" s="6">
        <f t="shared" si="7"/>
        <v>103.26108244524588</v>
      </c>
    </row>
    <row r="23" spans="1:12" ht="25.5" x14ac:dyDescent="0.25">
      <c r="A23" s="23" t="s">
        <v>39</v>
      </c>
      <c r="B23" s="2" t="s">
        <v>40</v>
      </c>
      <c r="C23" s="12" t="s">
        <v>41</v>
      </c>
      <c r="D23" s="13">
        <v>42271.5</v>
      </c>
      <c r="E23" s="13">
        <v>54793.1</v>
      </c>
      <c r="F23" s="13">
        <v>55100</v>
      </c>
      <c r="G23" s="13">
        <v>56750</v>
      </c>
      <c r="H23" s="13">
        <v>59600</v>
      </c>
      <c r="I23" s="13">
        <f t="shared" si="4"/>
        <v>12828.5</v>
      </c>
      <c r="J23" s="13">
        <f t="shared" si="5"/>
        <v>130.34787031451452</v>
      </c>
      <c r="K23" s="13">
        <f t="shared" si="6"/>
        <v>306.90000000000146</v>
      </c>
      <c r="L23" s="13">
        <f t="shared" si="7"/>
        <v>100.56010702077451</v>
      </c>
    </row>
    <row r="24" spans="1:12" x14ac:dyDescent="0.25">
      <c r="A24" s="23" t="s">
        <v>42</v>
      </c>
      <c r="B24" s="2" t="s">
        <v>43</v>
      </c>
      <c r="C24" s="12" t="s">
        <v>44</v>
      </c>
      <c r="D24" s="13">
        <v>15816.4</v>
      </c>
      <c r="E24" s="13">
        <v>16500</v>
      </c>
      <c r="F24" s="13">
        <v>17161.900000000001</v>
      </c>
      <c r="G24" s="13">
        <v>18782.900000000001</v>
      </c>
      <c r="H24" s="13">
        <v>19000</v>
      </c>
      <c r="I24" s="13">
        <f t="shared" si="4"/>
        <v>1345.5000000000018</v>
      </c>
      <c r="J24" s="13">
        <f t="shared" si="5"/>
        <v>108.50699274171114</v>
      </c>
      <c r="K24" s="13">
        <f t="shared" si="6"/>
        <v>661.90000000000146</v>
      </c>
      <c r="L24" s="13">
        <f t="shared" si="7"/>
        <v>104.01151515151517</v>
      </c>
    </row>
    <row r="25" spans="1:12" x14ac:dyDescent="0.25">
      <c r="A25" s="23" t="s">
        <v>45</v>
      </c>
      <c r="B25" s="2" t="s">
        <v>46</v>
      </c>
      <c r="C25" s="12" t="s">
        <v>47</v>
      </c>
      <c r="D25" s="13">
        <v>52360.4</v>
      </c>
      <c r="E25" s="13">
        <v>62993.599999999999</v>
      </c>
      <c r="F25" s="13">
        <v>66404</v>
      </c>
      <c r="G25" s="13">
        <v>67481</v>
      </c>
      <c r="H25" s="13">
        <v>68377</v>
      </c>
      <c r="I25" s="13">
        <f t="shared" si="4"/>
        <v>14043.599999999999</v>
      </c>
      <c r="J25" s="13">
        <f t="shared" si="5"/>
        <v>126.82103268882589</v>
      </c>
      <c r="K25" s="13">
        <f t="shared" si="6"/>
        <v>3410.4000000000015</v>
      </c>
      <c r="L25" s="13">
        <f t="shared" si="7"/>
        <v>105.41388331513042</v>
      </c>
    </row>
    <row r="26" spans="1:12" s="11" customFormat="1" x14ac:dyDescent="0.25">
      <c r="A26" s="24" t="s">
        <v>48</v>
      </c>
      <c r="B26" s="7" t="s">
        <v>49</v>
      </c>
      <c r="C26" s="4" t="s">
        <v>50</v>
      </c>
      <c r="D26" s="6">
        <v>11641.3</v>
      </c>
      <c r="E26" s="6">
        <v>25110</v>
      </c>
      <c r="F26" s="6">
        <v>26010.1</v>
      </c>
      <c r="G26" s="6">
        <v>26010</v>
      </c>
      <c r="H26" s="6">
        <v>26510</v>
      </c>
      <c r="I26" s="6">
        <f t="shared" si="4"/>
        <v>14368.8</v>
      </c>
      <c r="J26" s="6">
        <f t="shared" si="5"/>
        <v>223.4295138859062</v>
      </c>
      <c r="K26" s="6">
        <f t="shared" si="6"/>
        <v>900.09999999999854</v>
      </c>
      <c r="L26" s="6">
        <f t="shared" si="7"/>
        <v>103.58462763839107</v>
      </c>
    </row>
    <row r="27" spans="1:12" s="11" customFormat="1" x14ac:dyDescent="0.25">
      <c r="A27" s="24"/>
      <c r="B27" s="15"/>
      <c r="C27" s="4" t="s">
        <v>51</v>
      </c>
      <c r="D27" s="6">
        <f t="shared" ref="D27:E27" si="15">SUM(D28:D33)</f>
        <v>195968.2</v>
      </c>
      <c r="E27" s="6">
        <f t="shared" si="15"/>
        <v>238874.80000000002</v>
      </c>
      <c r="F27" s="6">
        <f>SUM(F28:F33)</f>
        <v>187287.5</v>
      </c>
      <c r="G27" s="6">
        <f t="shared" ref="G27:H27" si="16">SUM(G28:G33)</f>
        <v>182135.8</v>
      </c>
      <c r="H27" s="6">
        <f t="shared" si="16"/>
        <v>173045.8</v>
      </c>
      <c r="I27" s="6">
        <f t="shared" si="4"/>
        <v>-8680.7000000000116</v>
      </c>
      <c r="J27" s="6">
        <f t="shared" si="5"/>
        <v>95.570352740903871</v>
      </c>
      <c r="K27" s="6">
        <f t="shared" si="6"/>
        <v>-51587.300000000017</v>
      </c>
      <c r="L27" s="6">
        <f t="shared" si="7"/>
        <v>78.404042619815897</v>
      </c>
    </row>
    <row r="28" spans="1:12" ht="51" x14ac:dyDescent="0.25">
      <c r="A28" s="23" t="s">
        <v>52</v>
      </c>
      <c r="B28" s="2" t="s">
        <v>53</v>
      </c>
      <c r="C28" s="14" t="s">
        <v>54</v>
      </c>
      <c r="D28" s="13">
        <v>75521.100000000006</v>
      </c>
      <c r="E28" s="13">
        <v>77493</v>
      </c>
      <c r="F28" s="13">
        <v>75647.399999999994</v>
      </c>
      <c r="G28" s="13">
        <v>72790.8</v>
      </c>
      <c r="H28" s="13">
        <v>67681.100000000006</v>
      </c>
      <c r="I28" s="13">
        <f t="shared" si="4"/>
        <v>126.29999999998836</v>
      </c>
      <c r="J28" s="13">
        <f t="shared" si="5"/>
        <v>100.16723803016639</v>
      </c>
      <c r="K28" s="13">
        <f t="shared" si="6"/>
        <v>-1845.6000000000058</v>
      </c>
      <c r="L28" s="13">
        <f t="shared" si="7"/>
        <v>97.61836552978977</v>
      </c>
    </row>
    <row r="29" spans="1:12" ht="25.5" x14ac:dyDescent="0.25">
      <c r="A29" s="23" t="s">
        <v>55</v>
      </c>
      <c r="B29" s="2" t="s">
        <v>56</v>
      </c>
      <c r="C29" s="14" t="s">
        <v>57</v>
      </c>
      <c r="D29" s="13">
        <v>1870.5</v>
      </c>
      <c r="E29" s="13">
        <v>1069.7</v>
      </c>
      <c r="F29" s="13">
        <v>0</v>
      </c>
      <c r="G29" s="13">
        <v>0</v>
      </c>
      <c r="H29" s="13">
        <v>0</v>
      </c>
      <c r="I29" s="13">
        <f>SUM(F29-D29)</f>
        <v>-1870.5</v>
      </c>
      <c r="J29" s="13">
        <f t="shared" si="5"/>
        <v>0</v>
      </c>
      <c r="K29" s="13">
        <f t="shared" si="6"/>
        <v>-1069.7</v>
      </c>
      <c r="L29" s="13">
        <f t="shared" si="7"/>
        <v>0</v>
      </c>
    </row>
    <row r="30" spans="1:12" ht="38.25" x14ac:dyDescent="0.25">
      <c r="A30" s="23" t="s">
        <v>58</v>
      </c>
      <c r="B30" s="2" t="s">
        <v>59</v>
      </c>
      <c r="C30" s="14" t="s">
        <v>60</v>
      </c>
      <c r="D30" s="13">
        <v>1075</v>
      </c>
      <c r="E30" s="13">
        <v>1802.8</v>
      </c>
      <c r="F30" s="13">
        <v>40.799999999999997</v>
      </c>
      <c r="G30" s="13">
        <v>43.2</v>
      </c>
      <c r="H30" s="13">
        <v>46.4</v>
      </c>
      <c r="I30" s="13">
        <f t="shared" si="4"/>
        <v>-1034.2</v>
      </c>
      <c r="J30" s="13">
        <f t="shared" si="5"/>
        <v>3.7953488372093025</v>
      </c>
      <c r="K30" s="13">
        <f t="shared" si="6"/>
        <v>-1762</v>
      </c>
      <c r="L30" s="13">
        <f t="shared" si="7"/>
        <v>2.2631462169957839</v>
      </c>
    </row>
    <row r="31" spans="1:12" ht="38.25" x14ac:dyDescent="0.25">
      <c r="A31" s="23" t="s">
        <v>61</v>
      </c>
      <c r="B31" s="2" t="s">
        <v>62</v>
      </c>
      <c r="C31" s="14" t="s">
        <v>63</v>
      </c>
      <c r="D31" s="13">
        <v>102578.1</v>
      </c>
      <c r="E31" s="13">
        <v>147420.70000000001</v>
      </c>
      <c r="F31" s="13">
        <v>102840.5</v>
      </c>
      <c r="G31" s="13">
        <v>100543.5</v>
      </c>
      <c r="H31" s="13">
        <v>96557</v>
      </c>
      <c r="I31" s="13">
        <f t="shared" si="4"/>
        <v>262.39999999999418</v>
      </c>
      <c r="J31" s="13">
        <f t="shared" si="5"/>
        <v>100.25580508900048</v>
      </c>
      <c r="K31" s="13">
        <f t="shared" si="6"/>
        <v>-44580.200000000012</v>
      </c>
      <c r="L31" s="13">
        <f t="shared" si="7"/>
        <v>69.759877683391807</v>
      </c>
    </row>
    <row r="32" spans="1:12" ht="25.5" x14ac:dyDescent="0.25">
      <c r="A32" s="23" t="s">
        <v>64</v>
      </c>
      <c r="B32" s="2" t="s">
        <v>65</v>
      </c>
      <c r="C32" s="14" t="s">
        <v>66</v>
      </c>
      <c r="D32" s="13">
        <v>7320.1</v>
      </c>
      <c r="E32" s="13">
        <v>10788.6</v>
      </c>
      <c r="F32" s="13">
        <v>8758.7999999999993</v>
      </c>
      <c r="G32" s="13">
        <v>8758.2999999999993</v>
      </c>
      <c r="H32" s="13">
        <v>8761.2999999999993</v>
      </c>
      <c r="I32" s="13">
        <f t="shared" si="4"/>
        <v>1438.6999999999989</v>
      </c>
      <c r="J32" s="13">
        <f t="shared" si="5"/>
        <v>119.6541030860234</v>
      </c>
      <c r="K32" s="13">
        <f t="shared" si="6"/>
        <v>-2029.8000000000011</v>
      </c>
      <c r="L32" s="13">
        <f t="shared" si="7"/>
        <v>81.185696012457583</v>
      </c>
    </row>
    <row r="33" spans="1:12" x14ac:dyDescent="0.25">
      <c r="A33" s="23" t="s">
        <v>67</v>
      </c>
      <c r="B33" s="2" t="s">
        <v>68</v>
      </c>
      <c r="C33" s="14" t="s">
        <v>69</v>
      </c>
      <c r="D33" s="13">
        <v>7603.4</v>
      </c>
      <c r="E33" s="13">
        <v>300</v>
      </c>
      <c r="F33" s="13">
        <v>0</v>
      </c>
      <c r="G33" s="13">
        <v>0</v>
      </c>
      <c r="H33" s="13">
        <v>0</v>
      </c>
      <c r="I33" s="13">
        <f t="shared" si="4"/>
        <v>-7603.4</v>
      </c>
      <c r="J33" s="13">
        <f t="shared" si="5"/>
        <v>0</v>
      </c>
      <c r="K33" s="13">
        <f t="shared" si="6"/>
        <v>-300</v>
      </c>
      <c r="L33" s="13">
        <f t="shared" si="7"/>
        <v>0</v>
      </c>
    </row>
    <row r="34" spans="1:12" ht="25.5" x14ac:dyDescent="0.25">
      <c r="A34" s="23"/>
      <c r="B34" s="7" t="s">
        <v>70</v>
      </c>
      <c r="C34" s="4" t="s">
        <v>71</v>
      </c>
      <c r="D34" s="6">
        <f>SUM(D35+D41+D42+D43)</f>
        <v>3674079.5999999996</v>
      </c>
      <c r="E34" s="6">
        <f t="shared" ref="E34:H34" si="17">SUM(E35+E41+E42+E43)</f>
        <v>5489056.3999999994</v>
      </c>
      <c r="F34" s="6">
        <f t="shared" si="17"/>
        <v>3351471.5</v>
      </c>
      <c r="G34" s="6">
        <f t="shared" si="17"/>
        <v>2744381.5</v>
      </c>
      <c r="H34" s="6">
        <f t="shared" si="17"/>
        <v>3074344.4</v>
      </c>
      <c r="I34" s="6">
        <f t="shared" si="4"/>
        <v>-322608.09999999963</v>
      </c>
      <c r="J34" s="6">
        <f t="shared" si="5"/>
        <v>91.219349194285286</v>
      </c>
      <c r="K34" s="6">
        <f t="shared" si="6"/>
        <v>-2137584.8999999994</v>
      </c>
      <c r="L34" s="6">
        <f t="shared" si="7"/>
        <v>61.057334007353262</v>
      </c>
    </row>
    <row r="35" spans="1:12" ht="38.450000000000003" customHeight="1" x14ac:dyDescent="0.25">
      <c r="A35" s="23" t="s">
        <v>72</v>
      </c>
      <c r="B35" s="2" t="s">
        <v>73</v>
      </c>
      <c r="C35" s="14" t="s">
        <v>74</v>
      </c>
      <c r="D35" s="13">
        <f>SUM(D36+D37+D38+D39+D40)</f>
        <v>3672982.6999999997</v>
      </c>
      <c r="E35" s="13">
        <f t="shared" ref="E35:H35" si="18">SUM(E36+E37+E38+E39+E40)</f>
        <v>5488828.3999999994</v>
      </c>
      <c r="F35" s="13">
        <f t="shared" si="18"/>
        <v>3351471.5</v>
      </c>
      <c r="G35" s="13">
        <f t="shared" si="18"/>
        <v>2744381.5</v>
      </c>
      <c r="H35" s="13">
        <f t="shared" si="18"/>
        <v>3074344.4</v>
      </c>
      <c r="I35" s="13">
        <f t="shared" si="4"/>
        <v>-321511.19999999972</v>
      </c>
      <c r="J35" s="13">
        <f t="shared" si="5"/>
        <v>91.246590951816913</v>
      </c>
      <c r="K35" s="13">
        <f t="shared" si="6"/>
        <v>-2137356.8999999994</v>
      </c>
      <c r="L35" s="13">
        <f t="shared" si="7"/>
        <v>61.059870263023718</v>
      </c>
    </row>
    <row r="36" spans="1:12" ht="42.6" customHeight="1" x14ac:dyDescent="0.25">
      <c r="A36" s="23" t="s">
        <v>75</v>
      </c>
      <c r="B36" s="2" t="s">
        <v>76</v>
      </c>
      <c r="C36" s="14" t="s">
        <v>77</v>
      </c>
      <c r="D36" s="13">
        <v>219388.9</v>
      </c>
      <c r="E36" s="13">
        <v>206995.6</v>
      </c>
      <c r="F36" s="13">
        <v>175679.5</v>
      </c>
      <c r="G36" s="13">
        <v>0</v>
      </c>
      <c r="H36" s="13">
        <v>0</v>
      </c>
      <c r="I36" s="13">
        <f t="shared" si="4"/>
        <v>-43709.399999999994</v>
      </c>
      <c r="J36" s="13">
        <f t="shared" si="5"/>
        <v>80.076749552962795</v>
      </c>
      <c r="K36" s="13">
        <f t="shared" si="6"/>
        <v>-31316.100000000006</v>
      </c>
      <c r="L36" s="13">
        <f t="shared" si="7"/>
        <v>84.871127695467919</v>
      </c>
    </row>
    <row r="37" spans="1:12" ht="25.5" x14ac:dyDescent="0.25">
      <c r="A37" s="23" t="s">
        <v>102</v>
      </c>
      <c r="B37" s="2" t="s">
        <v>79</v>
      </c>
      <c r="C37" s="14" t="s">
        <v>80</v>
      </c>
      <c r="D37" s="13">
        <v>14068.4</v>
      </c>
      <c r="E37" s="13">
        <v>36674.300000000003</v>
      </c>
      <c r="F37" s="13">
        <v>0</v>
      </c>
      <c r="G37" s="13">
        <v>0</v>
      </c>
      <c r="H37" s="13">
        <v>0</v>
      </c>
      <c r="I37" s="13">
        <f t="shared" si="4"/>
        <v>-14068.4</v>
      </c>
      <c r="J37" s="13">
        <f t="shared" si="5"/>
        <v>0</v>
      </c>
      <c r="K37" s="13">
        <f t="shared" si="6"/>
        <v>-36674.300000000003</v>
      </c>
      <c r="L37" s="13">
        <f t="shared" si="7"/>
        <v>0</v>
      </c>
    </row>
    <row r="38" spans="1:12" ht="52.15" customHeight="1" x14ac:dyDescent="0.25">
      <c r="A38" s="23" t="s">
        <v>78</v>
      </c>
      <c r="B38" s="2" t="s">
        <v>82</v>
      </c>
      <c r="C38" s="14" t="s">
        <v>83</v>
      </c>
      <c r="D38" s="13">
        <v>1624657.7</v>
      </c>
      <c r="E38" s="13">
        <v>3138977.3</v>
      </c>
      <c r="F38" s="13">
        <v>1176298</v>
      </c>
      <c r="G38" s="13">
        <v>751594.6</v>
      </c>
      <c r="H38" s="13">
        <v>1077419.6000000001</v>
      </c>
      <c r="I38" s="13">
        <f t="shared" si="4"/>
        <v>-448359.69999999995</v>
      </c>
      <c r="J38" s="13">
        <f t="shared" si="5"/>
        <v>72.402820606457595</v>
      </c>
      <c r="K38" s="13">
        <f t="shared" si="6"/>
        <v>-1962679.2999999998</v>
      </c>
      <c r="L38" s="13">
        <f t="shared" si="7"/>
        <v>37.473925026472799</v>
      </c>
    </row>
    <row r="39" spans="1:12" ht="38.25" x14ac:dyDescent="0.25">
      <c r="A39" s="23" t="s">
        <v>81</v>
      </c>
      <c r="B39" s="2" t="s">
        <v>85</v>
      </c>
      <c r="C39" s="14" t="s">
        <v>86</v>
      </c>
      <c r="D39" s="13">
        <v>1650385.8</v>
      </c>
      <c r="E39" s="13">
        <v>1737649.2</v>
      </c>
      <c r="F39" s="13">
        <v>1932525.7</v>
      </c>
      <c r="G39" s="13">
        <v>1925354.1</v>
      </c>
      <c r="H39" s="13">
        <v>1930024.7</v>
      </c>
      <c r="I39" s="13">
        <f t="shared" si="4"/>
        <v>282139.89999999991</v>
      </c>
      <c r="J39" s="13">
        <f t="shared" si="5"/>
        <v>117.09539066562496</v>
      </c>
      <c r="K39" s="13">
        <f t="shared" si="6"/>
        <v>194876.5</v>
      </c>
      <c r="L39" s="13">
        <f t="shared" si="7"/>
        <v>111.21495063560585</v>
      </c>
    </row>
    <row r="40" spans="1:12" ht="25.5" x14ac:dyDescent="0.25">
      <c r="A40" s="23" t="s">
        <v>84</v>
      </c>
      <c r="B40" s="2" t="s">
        <v>87</v>
      </c>
      <c r="C40" s="14" t="s">
        <v>88</v>
      </c>
      <c r="D40" s="13">
        <v>164481.9</v>
      </c>
      <c r="E40" s="13">
        <v>368532</v>
      </c>
      <c r="F40" s="13">
        <v>66968.3</v>
      </c>
      <c r="G40" s="13">
        <v>67432.800000000003</v>
      </c>
      <c r="H40" s="13">
        <v>66900.100000000006</v>
      </c>
      <c r="I40" s="13">
        <f t="shared" si="4"/>
        <v>-97513.599999999991</v>
      </c>
      <c r="J40" s="13">
        <f t="shared" si="5"/>
        <v>40.714692619674267</v>
      </c>
      <c r="K40" s="13">
        <f t="shared" si="6"/>
        <v>-301563.7</v>
      </c>
      <c r="L40" s="13">
        <f t="shared" si="7"/>
        <v>18.171637741091683</v>
      </c>
    </row>
    <row r="41" spans="1:12" ht="38.25" x14ac:dyDescent="0.25">
      <c r="A41" s="23" t="s">
        <v>89</v>
      </c>
      <c r="B41" s="2" t="s">
        <v>90</v>
      </c>
      <c r="C41" s="14" t="s">
        <v>91</v>
      </c>
      <c r="D41" s="13">
        <v>350</v>
      </c>
      <c r="E41" s="13">
        <v>0</v>
      </c>
      <c r="F41" s="13">
        <v>0</v>
      </c>
      <c r="G41" s="13">
        <v>0</v>
      </c>
      <c r="H41" s="13">
        <v>0</v>
      </c>
      <c r="I41" s="13">
        <f t="shared" si="4"/>
        <v>-350</v>
      </c>
      <c r="J41" s="13">
        <f t="shared" si="5"/>
        <v>0</v>
      </c>
      <c r="K41" s="13">
        <f t="shared" si="6"/>
        <v>0</v>
      </c>
      <c r="L41" s="13" t="s">
        <v>114</v>
      </c>
    </row>
    <row r="42" spans="1:12" ht="25.5" x14ac:dyDescent="0.25">
      <c r="A42" s="23" t="s">
        <v>92</v>
      </c>
      <c r="B42" s="2" t="s">
        <v>93</v>
      </c>
      <c r="C42" s="14" t="s">
        <v>94</v>
      </c>
      <c r="D42" s="13">
        <v>754.8</v>
      </c>
      <c r="E42" s="13">
        <v>323.5</v>
      </c>
      <c r="F42" s="13">
        <v>0</v>
      </c>
      <c r="G42" s="13">
        <v>0</v>
      </c>
      <c r="H42" s="13">
        <v>0</v>
      </c>
      <c r="I42" s="13">
        <f t="shared" si="4"/>
        <v>-754.8</v>
      </c>
      <c r="J42" s="13">
        <f t="shared" si="5"/>
        <v>0</v>
      </c>
      <c r="K42" s="13">
        <f t="shared" si="6"/>
        <v>-323.5</v>
      </c>
      <c r="L42" s="13">
        <f t="shared" si="7"/>
        <v>0</v>
      </c>
    </row>
    <row r="43" spans="1:12" ht="63.75" x14ac:dyDescent="0.25">
      <c r="A43" s="23" t="s">
        <v>95</v>
      </c>
      <c r="B43" s="2" t="s">
        <v>96</v>
      </c>
      <c r="C43" s="14" t="s">
        <v>97</v>
      </c>
      <c r="D43" s="13">
        <v>-7.9</v>
      </c>
      <c r="E43" s="13">
        <v>-95.5</v>
      </c>
      <c r="F43" s="13">
        <v>0</v>
      </c>
      <c r="G43" s="13">
        <v>0</v>
      </c>
      <c r="H43" s="13">
        <v>0</v>
      </c>
      <c r="I43" s="13">
        <f t="shared" si="4"/>
        <v>7.9</v>
      </c>
      <c r="J43" s="13">
        <f t="shared" si="5"/>
        <v>0</v>
      </c>
      <c r="K43" s="13">
        <f t="shared" si="6"/>
        <v>95.5</v>
      </c>
      <c r="L43" s="13">
        <f t="shared" si="7"/>
        <v>0</v>
      </c>
    </row>
    <row r="44" spans="1:12" x14ac:dyDescent="0.25">
      <c r="A44" s="26"/>
    </row>
  </sheetData>
  <mergeCells count="14">
    <mergeCell ref="A6:A8"/>
    <mergeCell ref="A3:L3"/>
    <mergeCell ref="A4:L4"/>
    <mergeCell ref="H1:L1"/>
    <mergeCell ref="H6:H7"/>
    <mergeCell ref="I6:J6"/>
    <mergeCell ref="I7:J7"/>
    <mergeCell ref="K6:L7"/>
    <mergeCell ref="B6:B8"/>
    <mergeCell ref="C6:C8"/>
    <mergeCell ref="D6:D7"/>
    <mergeCell ref="E6:E7"/>
    <mergeCell ref="F6:F7"/>
    <mergeCell ref="G6:G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2025-11-07T05:57:09Z</cp:lastPrinted>
  <dcterms:created xsi:type="dcterms:W3CDTF">2023-11-22T13:01:10Z</dcterms:created>
  <dcterms:modified xsi:type="dcterms:W3CDTF">2025-11-07T05:58:02Z</dcterms:modified>
</cp:coreProperties>
</file>